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c26c12182b06764/Documents/Bainton ^0 Ashton (1)/Finance/"/>
    </mc:Choice>
  </mc:AlternateContent>
  <xr:revisionPtr revIDLastSave="87" documentId="8_{F4B08F82-639F-4AF0-B5FF-0D10B0297394}" xr6:coauthVersionLast="47" xr6:coauthVersionMax="47" xr10:uidLastSave="{3A3BF9CA-9009-40BC-BA7A-DD39EB258611}"/>
  <bookViews>
    <workbookView xWindow="-108" yWindow="-108" windowWidth="23256" windowHeight="12456" xr2:uid="{0EF19441-B3BB-4795-8585-8E7AFE31C5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I44" i="1"/>
  <c r="I43" i="1"/>
  <c r="I42" i="1"/>
  <c r="I41" i="1"/>
  <c r="I40" i="1"/>
  <c r="G44" i="1"/>
  <c r="E46" i="1" l="1"/>
  <c r="E36" i="1"/>
  <c r="E27" i="1"/>
  <c r="G4" i="1"/>
  <c r="G5" i="1"/>
  <c r="G6" i="1"/>
  <c r="G7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E37" i="1" l="1"/>
  <c r="G35" i="1" l="1"/>
  <c r="G34" i="1"/>
  <c r="G33" i="1"/>
  <c r="G32" i="1"/>
  <c r="I25" i="1"/>
  <c r="I24" i="1"/>
  <c r="I23" i="1"/>
  <c r="I22" i="1"/>
  <c r="I21" i="1"/>
  <c r="I19" i="1"/>
  <c r="I18" i="1"/>
  <c r="I17" i="1"/>
  <c r="I16" i="1"/>
  <c r="I15" i="1"/>
  <c r="I14" i="1"/>
  <c r="I13" i="1"/>
  <c r="I12" i="1"/>
  <c r="I11" i="1"/>
  <c r="I10" i="1"/>
  <c r="I9" i="1"/>
  <c r="I7" i="1"/>
  <c r="I6" i="1"/>
  <c r="I5" i="1"/>
  <c r="I4" i="1"/>
  <c r="I26" i="1"/>
  <c r="H27" i="1"/>
  <c r="I27" i="1" s="1"/>
  <c r="C27" i="1" l="1"/>
  <c r="H46" i="1" l="1"/>
  <c r="F46" i="1"/>
  <c r="D46" i="1"/>
  <c r="C46" i="1"/>
  <c r="G45" i="1"/>
  <c r="G43" i="1"/>
  <c r="G42" i="1"/>
  <c r="G41" i="1"/>
  <c r="G40" i="1"/>
  <c r="H36" i="1"/>
  <c r="H37" i="1" s="1"/>
  <c r="F36" i="1"/>
  <c r="D36" i="1"/>
  <c r="C36" i="1"/>
  <c r="C37" i="1" s="1"/>
  <c r="G31" i="1"/>
  <c r="F27" i="1"/>
  <c r="D27" i="1"/>
  <c r="H48" i="1" l="1"/>
  <c r="H50" i="1" s="1"/>
  <c r="F37" i="1"/>
  <c r="G36" i="1"/>
  <c r="F50" i="1"/>
  <c r="C48" i="1"/>
  <c r="D37" i="1"/>
  <c r="D48" i="1" s="1"/>
  <c r="D50" i="1" s="1"/>
  <c r="G27" i="1"/>
  <c r="G37" i="1" l="1"/>
</calcChain>
</file>

<file path=xl/sharedStrings.xml><?xml version="1.0" encoding="utf-8"?>
<sst xmlns="http://schemas.openxmlformats.org/spreadsheetml/2006/main" count="133" uniqueCount="125">
  <si>
    <t>LY Spend</t>
  </si>
  <si>
    <t>Actual at</t>
  </si>
  <si>
    <t xml:space="preserve">Forecast </t>
  </si>
  <si>
    <t>Over/under</t>
  </si>
  <si>
    <t>Proposed</t>
  </si>
  <si>
    <t>Comments</t>
  </si>
  <si>
    <t>Payments</t>
  </si>
  <si>
    <t>spend</t>
  </si>
  <si>
    <t>Staff Costs</t>
  </si>
  <si>
    <t>7 months</t>
  </si>
  <si>
    <t xml:space="preserve">Clerk's salary incl HMRC </t>
  </si>
  <si>
    <t>Clerk's Overtime/back pay</t>
  </si>
  <si>
    <t>Clerk's expenses,HO, mileage</t>
  </si>
  <si>
    <t>Gen Administration</t>
  </si>
  <si>
    <t>Audit Fee: Internal</t>
  </si>
  <si>
    <t>Audit Fee: External</t>
  </si>
  <si>
    <t xml:space="preserve">Insurance </t>
  </si>
  <si>
    <t>Councillors travel allowance</t>
  </si>
  <si>
    <t>Stationery/photocopying/Postage/bank</t>
  </si>
  <si>
    <t>new cllrs</t>
  </si>
  <si>
    <t>Rental for Meetings at Village Hall</t>
  </si>
  <si>
    <t>Website/hosting/emails/support</t>
  </si>
  <si>
    <t>Events/misc</t>
  </si>
  <si>
    <t xml:space="preserve">Parks &amp; Open Spaces </t>
  </si>
  <si>
    <t>Verges/footpaths Grass cutting</t>
  </si>
  <si>
    <t>Allotments rent</t>
  </si>
  <si>
    <t>Allotments water</t>
  </si>
  <si>
    <t>Asset maintenance, defib</t>
  </si>
  <si>
    <t>Section 137 Payments</t>
  </si>
  <si>
    <t>Total</t>
  </si>
  <si>
    <t>Sheepwash project C/F £4000</t>
  </si>
  <si>
    <t>Reserves</t>
  </si>
  <si>
    <t>Grand total</t>
  </si>
  <si>
    <t>Need in total</t>
  </si>
  <si>
    <t>Receipts</t>
  </si>
  <si>
    <t xml:space="preserve">Precept </t>
  </si>
  <si>
    <t>Bank savings interest</t>
  </si>
  <si>
    <t>Grants, grass cutting and verges</t>
  </si>
  <si>
    <t>Allotment rent</t>
  </si>
  <si>
    <t>Allotment water</t>
  </si>
  <si>
    <t>Other receipts, grant S/Wash</t>
  </si>
  <si>
    <t>Balance</t>
  </si>
  <si>
    <t>To/(From) General Reserves</t>
  </si>
  <si>
    <t>Previous precepts</t>
  </si>
  <si>
    <t>using tax base</t>
  </si>
  <si>
    <t>pa</t>
  </si>
  <si>
    <t>19/20</t>
  </si>
  <si>
    <t>20/21</t>
  </si>
  <si>
    <t>plus 5 %</t>
  </si>
  <si>
    <t>21/22</t>
  </si>
  <si>
    <t>plus 3%</t>
  </si>
  <si>
    <t>22/23</t>
  </si>
  <si>
    <t>plus 3 %</t>
  </si>
  <si>
    <t>23/24</t>
  </si>
  <si>
    <t>plus 48%</t>
  </si>
  <si>
    <t>24/25</t>
  </si>
  <si>
    <t>plus 6%</t>
  </si>
  <si>
    <t>Notes</t>
  </si>
  <si>
    <t>% change</t>
  </si>
  <si>
    <t>back pay in above</t>
  </si>
  <si>
    <t xml:space="preserve">£26pm plus ave mileage </t>
  </si>
  <si>
    <t>Allotments maintenance</t>
  </si>
  <si>
    <t>ICO/POL</t>
  </si>
  <si>
    <t>ICO and Parish On Line</t>
  </si>
  <si>
    <t>Subscriptions CAPALC/SLCC/GNS</t>
  </si>
  <si>
    <t>(NRP £1000 C/F)</t>
  </si>
  <si>
    <t>budget</t>
  </si>
  <si>
    <t>Training and conference - see below</t>
  </si>
  <si>
    <t>Councillors/training sessions</t>
  </si>
  <si>
    <t>Traffic calming to be C/F</t>
  </si>
  <si>
    <t>25/26</t>
  </si>
  <si>
    <t>HF Road</t>
  </si>
  <si>
    <t>as TY</t>
  </si>
  <si>
    <t>emails £108 domain £135 ev 2 y</t>
  </si>
  <si>
    <t>estimated</t>
  </si>
  <si>
    <t>2.28pa</t>
  </si>
  <si>
    <t>to 31/3/25</t>
  </si>
  <si>
    <t>Bank Balance end March 2026 estimated at</t>
  </si>
  <si>
    <t>26/27</t>
  </si>
  <si>
    <t>end Mar 2026</t>
  </si>
  <si>
    <t>end Oct</t>
  </si>
  <si>
    <t>Projects/reserves spent</t>
  </si>
  <si>
    <t>Over 25k TY so not exempt.  Charges apply.</t>
  </si>
  <si>
    <t>inflation plus play area, tel box, more assets</t>
  </si>
  <si>
    <t>water prices increased</t>
  </si>
  <si>
    <t>inflation 3.8% in year to Sept 2025, prediction?</t>
  </si>
  <si>
    <t>C/F 1k N/R and £224 CLF</t>
  </si>
  <si>
    <t>same until end of tenancy</t>
  </si>
  <si>
    <t>CLF?</t>
  </si>
  <si>
    <t>Wreath, tribune, RR?</t>
  </si>
  <si>
    <t>Budget</t>
  </si>
  <si>
    <t>Earmarked NRG 1k, £224 CLF</t>
  </si>
  <si>
    <t>Assuming HF Road of £1525 spent and £3700 20 mph spent.</t>
  </si>
  <si>
    <t>to reserves</t>
  </si>
  <si>
    <t>Inflation currently 3.8%, predicted to drop to around 2.5-2.7%</t>
  </si>
  <si>
    <t>Do you want to give to same organisations? S137</t>
  </si>
  <si>
    <t>High Field Road project to reduce ASB is unknown in costs as yet.</t>
  </si>
  <si>
    <t>Bear in mind possible amalgamation and reduction in precept, Ufford is a lower precept?</t>
  </si>
  <si>
    <t>Consider burial ground maintenance costs of 1k pa repaid at 25% from PCC.</t>
  </si>
  <si>
    <t>Consider new project of burial ground - would need help/grant/peppercorn rent/income</t>
  </si>
  <si>
    <t>play area ctp 2025</t>
  </si>
  <si>
    <t>C/F in reserves still £3300, 20mph costs</t>
  </si>
  <si>
    <t>Defib for Ashton? Or more road speed measures</t>
  </si>
  <si>
    <t>Will increase with high vat refund</t>
  </si>
  <si>
    <t>Bank end Oct 12.8k</t>
  </si>
  <si>
    <t>spend to come 5.3k basic</t>
  </si>
  <si>
    <t>20mph and HF road</t>
  </si>
  <si>
    <t>4.7k</t>
  </si>
  <si>
    <t>5.2k</t>
  </si>
  <si>
    <t>leaves</t>
  </si>
  <si>
    <t>plus vat reclaim</t>
  </si>
  <si>
    <t>2.3k</t>
  </si>
  <si>
    <t>7k</t>
  </si>
  <si>
    <t>earmarked 1.2k CLF and NR</t>
  </si>
  <si>
    <t>Budget predicted to be met this year and with no new projects, reserves would increase to 8.2k/62% if budget stuck to next year.</t>
  </si>
  <si>
    <t>2026 - 2027</t>
  </si>
  <si>
    <t>380.25 x 12 plus 3.2% plus extra hours</t>
  </si>
  <si>
    <t>GNS reduced for 1 year, now £303</t>
  </si>
  <si>
    <t>interest rate reduced</t>
  </si>
  <si>
    <t>water costs increased</t>
  </si>
  <si>
    <t>more assets = more maintenance. Cameras/fence at play area, phone box, benches?</t>
  </si>
  <si>
    <t>More work, 6 cuts? required, play area, fencing</t>
  </si>
  <si>
    <t>New H/F project money, fencing contribution</t>
  </si>
  <si>
    <t>Play area fence - PCC grant</t>
  </si>
  <si>
    <t>PCC for PC maintenance and capital expenditure - fenceif allowed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</si>
</sst>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6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0" fontId="1" fillId="0" borderId="0" xfId="0" applyFont="1"/>
    <xf numFmtId="0" fontId="1" fillId="2" borderId="0" xfId="0" applyFont="1" applyFill="1"/>
    <xf numFmtId="9" fontId="0" fillId="0" borderId="0" xfId="1" applyFont="1"/>
    <xf numFmtId="9" fontId="0" fillId="2" borderId="0" xfId="1" applyFont="1" applyFill="1"/>
    <xf numFmtId="0" fontId="0" fillId="0" borderId="0" xfId="0" applyAlignment="1">
      <alignment horizontal="right"/>
    </xf>
    <xf numFmtId="0" fontId="3" fillId="0" borderId="0" xfId="0" applyFont="1"/>
    <xf numFmtId="10" fontId="1" fillId="0" borderId="0" xfId="1" applyNumberFormat="1" applyFont="1"/>
    <xf numFmtId="10" fontId="3" fillId="0" borderId="0" xfId="0" applyNumberFormat="1" applyFont="1"/>
    <xf numFmtId="9" fontId="0" fillId="0" borderId="0" xfId="1" applyFont="1" applyFill="1"/>
    <xf numFmtId="0" fontId="4" fillId="0" borderId="0" xfId="0" applyFont="1"/>
    <xf numFmtId="9" fontId="0" fillId="2" borderId="0" xfId="0" applyNumberFormat="1" applyFill="1"/>
    <xf numFmtId="6" fontId="0" fillId="2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C505F-C74B-4DF6-99EF-F57AE01D7A06}">
  <sheetPr>
    <pageSetUpPr fitToPage="1"/>
  </sheetPr>
  <dimension ref="A1:L76"/>
  <sheetViews>
    <sheetView tabSelected="1" workbookViewId="0">
      <pane ySplit="1" topLeftCell="A27" activePane="bottomLeft" state="frozen"/>
      <selection pane="bottomLeft" activeCell="J46" sqref="J46"/>
    </sheetView>
  </sheetViews>
  <sheetFormatPr defaultRowHeight="14.4" x14ac:dyDescent="0.3"/>
  <cols>
    <col min="2" max="2" width="32.5546875" bestFit="1" customWidth="1"/>
    <col min="6" max="6" width="11.6640625" bestFit="1" customWidth="1"/>
    <col min="7" max="7" width="10.109375" bestFit="1" customWidth="1"/>
    <col min="9" max="9" width="10.33203125" bestFit="1" customWidth="1"/>
  </cols>
  <sheetData>
    <row r="1" spans="1:10" x14ac:dyDescent="0.3">
      <c r="C1" t="s">
        <v>0</v>
      </c>
      <c r="D1" s="1" t="s">
        <v>90</v>
      </c>
      <c r="E1" t="s">
        <v>1</v>
      </c>
      <c r="F1" s="2" t="s">
        <v>2</v>
      </c>
      <c r="G1" t="s">
        <v>3</v>
      </c>
      <c r="H1" s="3" t="s">
        <v>4</v>
      </c>
      <c r="I1" s="3" t="s">
        <v>58</v>
      </c>
      <c r="J1" t="s">
        <v>5</v>
      </c>
    </row>
    <row r="2" spans="1:10" x14ac:dyDescent="0.3">
      <c r="A2" s="1" t="s">
        <v>6</v>
      </c>
      <c r="C2" t="s">
        <v>76</v>
      </c>
      <c r="D2" s="1" t="s">
        <v>70</v>
      </c>
      <c r="E2" t="s">
        <v>80</v>
      </c>
      <c r="F2" s="2" t="s">
        <v>79</v>
      </c>
      <c r="G2" t="s">
        <v>7</v>
      </c>
      <c r="H2" s="3" t="s">
        <v>115</v>
      </c>
      <c r="I2" s="3"/>
    </row>
    <row r="3" spans="1:10" x14ac:dyDescent="0.3">
      <c r="A3" t="s">
        <v>8</v>
      </c>
      <c r="E3" t="s">
        <v>9</v>
      </c>
    </row>
    <row r="4" spans="1:10" x14ac:dyDescent="0.3">
      <c r="B4" t="s">
        <v>10</v>
      </c>
      <c r="C4">
        <v>4306.05</v>
      </c>
      <c r="D4">
        <v>4500</v>
      </c>
      <c r="E4">
        <v>2968</v>
      </c>
      <c r="F4">
        <v>4850</v>
      </c>
      <c r="G4">
        <f>SUM(F4-D4)</f>
        <v>350</v>
      </c>
      <c r="H4" s="1">
        <v>5000</v>
      </c>
      <c r="I4" s="5">
        <f t="shared" ref="I4:I25" si="0">SUM((H4-D4)/D4)</f>
        <v>0.1111111111111111</v>
      </c>
      <c r="J4" t="s">
        <v>116</v>
      </c>
    </row>
    <row r="5" spans="1:10" x14ac:dyDescent="0.3">
      <c r="B5" t="s">
        <v>11</v>
      </c>
      <c r="D5">
        <v>0</v>
      </c>
      <c r="G5">
        <f>SUM(F5-D5)</f>
        <v>0</v>
      </c>
      <c r="H5">
        <v>0</v>
      </c>
      <c r="I5" s="4" t="e">
        <f t="shared" si="0"/>
        <v>#DIV/0!</v>
      </c>
      <c r="J5" t="s">
        <v>59</v>
      </c>
    </row>
    <row r="6" spans="1:10" x14ac:dyDescent="0.3">
      <c r="B6" t="s">
        <v>12</v>
      </c>
      <c r="C6">
        <v>585.6</v>
      </c>
      <c r="D6">
        <v>450</v>
      </c>
      <c r="E6">
        <v>265</v>
      </c>
      <c r="F6">
        <v>450</v>
      </c>
      <c r="G6">
        <f>SUM(F6-D6)</f>
        <v>0</v>
      </c>
      <c r="H6">
        <v>454</v>
      </c>
      <c r="I6" s="4">
        <f t="shared" si="0"/>
        <v>8.8888888888888889E-3</v>
      </c>
      <c r="J6" t="s">
        <v>60</v>
      </c>
    </row>
    <row r="7" spans="1:10" x14ac:dyDescent="0.3">
      <c r="B7" t="s">
        <v>67</v>
      </c>
      <c r="C7">
        <v>0</v>
      </c>
      <c r="D7">
        <v>0</v>
      </c>
      <c r="G7">
        <f>SUM(F7-D7)</f>
        <v>0</v>
      </c>
      <c r="H7">
        <v>0</v>
      </c>
      <c r="I7" s="4" t="e">
        <f t="shared" si="0"/>
        <v>#DIV/0!</v>
      </c>
    </row>
    <row r="8" spans="1:10" x14ac:dyDescent="0.3">
      <c r="A8" t="s">
        <v>13</v>
      </c>
      <c r="I8" s="4"/>
    </row>
    <row r="9" spans="1:10" x14ac:dyDescent="0.3">
      <c r="B9" t="s">
        <v>14</v>
      </c>
      <c r="C9">
        <v>125</v>
      </c>
      <c r="D9">
        <v>125</v>
      </c>
      <c r="E9">
        <v>125</v>
      </c>
      <c r="F9">
        <v>125</v>
      </c>
      <c r="G9">
        <f t="shared" ref="G9:G27" si="1">SUM(F9-D9)</f>
        <v>0</v>
      </c>
      <c r="H9">
        <v>125</v>
      </c>
      <c r="I9" s="4">
        <f t="shared" si="0"/>
        <v>0</v>
      </c>
      <c r="J9" t="s">
        <v>72</v>
      </c>
    </row>
    <row r="10" spans="1:10" x14ac:dyDescent="0.3">
      <c r="B10" t="s">
        <v>15</v>
      </c>
      <c r="C10">
        <v>0</v>
      </c>
      <c r="D10">
        <v>175</v>
      </c>
      <c r="E10">
        <v>0</v>
      </c>
      <c r="F10">
        <v>0</v>
      </c>
      <c r="G10">
        <f t="shared" si="1"/>
        <v>-175</v>
      </c>
      <c r="H10" s="1">
        <v>325</v>
      </c>
      <c r="I10" s="5">
        <f t="shared" si="0"/>
        <v>0.8571428571428571</v>
      </c>
      <c r="J10" t="s">
        <v>82</v>
      </c>
    </row>
    <row r="11" spans="1:10" x14ac:dyDescent="0.3">
      <c r="B11" t="s">
        <v>64</v>
      </c>
      <c r="C11">
        <v>340</v>
      </c>
      <c r="D11">
        <v>707</v>
      </c>
      <c r="E11">
        <v>481</v>
      </c>
      <c r="F11">
        <v>481</v>
      </c>
      <c r="G11">
        <f t="shared" si="1"/>
        <v>-226</v>
      </c>
      <c r="H11">
        <v>700</v>
      </c>
      <c r="I11" s="10">
        <f t="shared" si="0"/>
        <v>-9.9009900990099011E-3</v>
      </c>
      <c r="J11" t="s">
        <v>117</v>
      </c>
    </row>
    <row r="12" spans="1:10" x14ac:dyDescent="0.3">
      <c r="B12" t="s">
        <v>63</v>
      </c>
      <c r="C12">
        <v>70</v>
      </c>
      <c r="D12">
        <v>60</v>
      </c>
      <c r="E12">
        <v>35</v>
      </c>
      <c r="F12">
        <v>71</v>
      </c>
      <c r="G12">
        <f t="shared" si="1"/>
        <v>11</v>
      </c>
      <c r="H12">
        <v>71</v>
      </c>
      <c r="I12" s="10">
        <f t="shared" si="0"/>
        <v>0.18333333333333332</v>
      </c>
      <c r="J12" t="s">
        <v>62</v>
      </c>
    </row>
    <row r="13" spans="1:10" x14ac:dyDescent="0.3">
      <c r="B13" t="s">
        <v>16</v>
      </c>
      <c r="C13">
        <v>421.75</v>
      </c>
      <c r="D13">
        <v>500</v>
      </c>
      <c r="E13">
        <v>570</v>
      </c>
      <c r="F13">
        <v>570</v>
      </c>
      <c r="G13">
        <f t="shared" si="1"/>
        <v>70</v>
      </c>
      <c r="H13">
        <v>600</v>
      </c>
      <c r="I13" s="4">
        <f t="shared" si="0"/>
        <v>0.2</v>
      </c>
      <c r="J13" t="s">
        <v>83</v>
      </c>
    </row>
    <row r="14" spans="1:10" x14ac:dyDescent="0.3">
      <c r="B14" t="s">
        <v>17</v>
      </c>
      <c r="D14">
        <v>0</v>
      </c>
      <c r="F14">
        <v>0</v>
      </c>
      <c r="G14">
        <f t="shared" si="1"/>
        <v>0</v>
      </c>
      <c r="H14">
        <v>50</v>
      </c>
      <c r="I14" s="4" t="e">
        <f t="shared" si="0"/>
        <v>#DIV/0!</v>
      </c>
    </row>
    <row r="15" spans="1:10" x14ac:dyDescent="0.3">
      <c r="B15" t="s">
        <v>18</v>
      </c>
      <c r="C15">
        <v>165.51</v>
      </c>
      <c r="D15">
        <v>200</v>
      </c>
      <c r="E15">
        <v>73</v>
      </c>
      <c r="F15">
        <v>125</v>
      </c>
      <c r="G15">
        <f t="shared" si="1"/>
        <v>-75</v>
      </c>
      <c r="H15">
        <v>150</v>
      </c>
      <c r="I15" s="4">
        <f t="shared" si="0"/>
        <v>-0.25</v>
      </c>
    </row>
    <row r="16" spans="1:10" x14ac:dyDescent="0.3">
      <c r="B16" t="s">
        <v>68</v>
      </c>
      <c r="C16">
        <v>250</v>
      </c>
      <c r="D16">
        <v>350</v>
      </c>
      <c r="E16">
        <v>0</v>
      </c>
      <c r="F16">
        <v>0</v>
      </c>
      <c r="G16">
        <f t="shared" si="1"/>
        <v>-350</v>
      </c>
      <c r="H16">
        <v>350</v>
      </c>
      <c r="I16" s="4">
        <f t="shared" si="0"/>
        <v>0</v>
      </c>
      <c r="J16" t="s">
        <v>19</v>
      </c>
    </row>
    <row r="17" spans="1:11" x14ac:dyDescent="0.3">
      <c r="B17" t="s">
        <v>20</v>
      </c>
      <c r="C17">
        <v>264.75</v>
      </c>
      <c r="D17">
        <v>250</v>
      </c>
      <c r="E17">
        <v>25</v>
      </c>
      <c r="F17">
        <v>275</v>
      </c>
      <c r="G17">
        <f t="shared" si="1"/>
        <v>25</v>
      </c>
      <c r="H17">
        <v>250</v>
      </c>
      <c r="I17" s="4">
        <f t="shared" si="0"/>
        <v>0</v>
      </c>
    </row>
    <row r="18" spans="1:11" x14ac:dyDescent="0.3">
      <c r="B18" t="s">
        <v>21</v>
      </c>
      <c r="C18">
        <v>345</v>
      </c>
      <c r="D18">
        <v>250</v>
      </c>
      <c r="E18">
        <v>100</v>
      </c>
      <c r="F18">
        <v>300</v>
      </c>
      <c r="G18">
        <f t="shared" si="1"/>
        <v>50</v>
      </c>
      <c r="H18">
        <v>300</v>
      </c>
      <c r="I18" s="4">
        <f t="shared" si="0"/>
        <v>0.2</v>
      </c>
      <c r="J18" t="s">
        <v>73</v>
      </c>
    </row>
    <row r="19" spans="1:11" x14ac:dyDescent="0.3">
      <c r="B19" t="s">
        <v>22</v>
      </c>
      <c r="C19">
        <v>343.08</v>
      </c>
      <c r="D19">
        <v>500</v>
      </c>
      <c r="E19">
        <v>35</v>
      </c>
      <c r="F19">
        <v>400</v>
      </c>
      <c r="G19">
        <f t="shared" si="1"/>
        <v>-100</v>
      </c>
      <c r="H19">
        <v>500</v>
      </c>
      <c r="I19" s="4">
        <f t="shared" si="0"/>
        <v>0</v>
      </c>
    </row>
    <row r="20" spans="1:11" x14ac:dyDescent="0.3">
      <c r="A20" t="s">
        <v>23</v>
      </c>
      <c r="G20">
        <f t="shared" si="1"/>
        <v>0</v>
      </c>
      <c r="I20" s="4"/>
    </row>
    <row r="21" spans="1:11" x14ac:dyDescent="0.3">
      <c r="B21" t="s">
        <v>24</v>
      </c>
      <c r="C21">
        <v>2862.5</v>
      </c>
      <c r="D21">
        <v>2700</v>
      </c>
      <c r="E21">
        <v>1800</v>
      </c>
      <c r="F21">
        <v>3000</v>
      </c>
      <c r="G21">
        <f t="shared" si="1"/>
        <v>300</v>
      </c>
      <c r="H21" s="1">
        <v>3600</v>
      </c>
      <c r="I21" s="5">
        <f t="shared" si="0"/>
        <v>0.33333333333333331</v>
      </c>
      <c r="J21" t="s">
        <v>121</v>
      </c>
    </row>
    <row r="22" spans="1:11" x14ac:dyDescent="0.3">
      <c r="B22" t="s">
        <v>25</v>
      </c>
      <c r="C22">
        <v>350</v>
      </c>
      <c r="D22">
        <v>350</v>
      </c>
      <c r="E22">
        <v>0</v>
      </c>
      <c r="F22">
        <v>350</v>
      </c>
      <c r="G22">
        <f t="shared" si="1"/>
        <v>0</v>
      </c>
      <c r="H22">
        <v>350</v>
      </c>
      <c r="I22" s="10">
        <f t="shared" si="0"/>
        <v>0</v>
      </c>
      <c r="J22" t="s">
        <v>72</v>
      </c>
    </row>
    <row r="23" spans="1:11" x14ac:dyDescent="0.3">
      <c r="B23" t="s">
        <v>26</v>
      </c>
      <c r="C23">
        <v>187.28</v>
      </c>
      <c r="D23">
        <v>220</v>
      </c>
      <c r="E23">
        <v>148</v>
      </c>
      <c r="F23">
        <v>300</v>
      </c>
      <c r="G23">
        <f t="shared" si="1"/>
        <v>80</v>
      </c>
      <c r="H23" s="1">
        <v>250</v>
      </c>
      <c r="I23" s="5">
        <f t="shared" si="0"/>
        <v>0.13636363636363635</v>
      </c>
      <c r="J23" t="s">
        <v>84</v>
      </c>
    </row>
    <row r="24" spans="1:11" x14ac:dyDescent="0.3">
      <c r="B24" t="s">
        <v>61</v>
      </c>
      <c r="C24">
        <v>250</v>
      </c>
      <c r="D24">
        <v>250</v>
      </c>
      <c r="E24">
        <v>0</v>
      </c>
      <c r="F24">
        <v>250</v>
      </c>
      <c r="G24">
        <f t="shared" si="1"/>
        <v>0</v>
      </c>
      <c r="H24">
        <v>250</v>
      </c>
      <c r="I24" s="4">
        <f t="shared" si="0"/>
        <v>0</v>
      </c>
    </row>
    <row r="25" spans="1:11" x14ac:dyDescent="0.3">
      <c r="B25" t="s">
        <v>27</v>
      </c>
      <c r="C25">
        <v>705.54</v>
      </c>
      <c r="D25">
        <v>500</v>
      </c>
      <c r="E25">
        <v>85</v>
      </c>
      <c r="F25">
        <v>500</v>
      </c>
      <c r="G25">
        <f t="shared" si="1"/>
        <v>0</v>
      </c>
      <c r="H25" s="1">
        <v>700</v>
      </c>
      <c r="I25" s="10">
        <f t="shared" si="0"/>
        <v>0.4</v>
      </c>
      <c r="J25" t="s">
        <v>120</v>
      </c>
    </row>
    <row r="26" spans="1:11" x14ac:dyDescent="0.3">
      <c r="A26" t="s">
        <v>28</v>
      </c>
      <c r="C26">
        <v>50</v>
      </c>
      <c r="D26">
        <v>150</v>
      </c>
      <c r="E26">
        <v>200</v>
      </c>
      <c r="F26">
        <v>250</v>
      </c>
      <c r="G26">
        <f t="shared" si="1"/>
        <v>100</v>
      </c>
      <c r="H26" s="1">
        <v>250</v>
      </c>
      <c r="I26" s="5">
        <f>SUM((H26-D26)/D26)</f>
        <v>0.66666666666666663</v>
      </c>
      <c r="J26" t="s">
        <v>89</v>
      </c>
    </row>
    <row r="27" spans="1:11" x14ac:dyDescent="0.3">
      <c r="B27" s="2" t="s">
        <v>29</v>
      </c>
      <c r="C27" s="2">
        <f>SUM(C4:C26)</f>
        <v>11622.060000000001</v>
      </c>
      <c r="D27" s="2">
        <f>SUM(D4:D26)</f>
        <v>12237</v>
      </c>
      <c r="E27" s="2">
        <f>SUM(E4:E26)</f>
        <v>6910</v>
      </c>
      <c r="F27" s="2">
        <f>SUM(F4:F26)</f>
        <v>12297</v>
      </c>
      <c r="G27" s="2">
        <f t="shared" si="1"/>
        <v>60</v>
      </c>
      <c r="H27" s="2">
        <f>SUM(H4:H26)</f>
        <v>14275</v>
      </c>
      <c r="I27" s="8">
        <f t="shared" ref="I27" si="2">SUM((H27-D27)/D27)</f>
        <v>0.16654408760317072</v>
      </c>
      <c r="J27" s="2"/>
      <c r="K27" t="s">
        <v>85</v>
      </c>
    </row>
    <row r="29" spans="1:11" x14ac:dyDescent="0.3">
      <c r="A29" s="2" t="s">
        <v>81</v>
      </c>
      <c r="G29" t="s">
        <v>3</v>
      </c>
      <c r="H29" s="2" t="s">
        <v>4</v>
      </c>
      <c r="J29" s="2" t="s">
        <v>78</v>
      </c>
    </row>
    <row r="30" spans="1:11" x14ac:dyDescent="0.3">
      <c r="H30" s="2" t="s">
        <v>66</v>
      </c>
    </row>
    <row r="31" spans="1:11" x14ac:dyDescent="0.3">
      <c r="B31" t="s">
        <v>30</v>
      </c>
      <c r="C31">
        <v>0</v>
      </c>
      <c r="D31">
        <v>0</v>
      </c>
      <c r="E31">
        <v>4000</v>
      </c>
      <c r="F31">
        <v>4000</v>
      </c>
      <c r="G31">
        <f>SUM(F31-D31)</f>
        <v>4000</v>
      </c>
      <c r="H31">
        <v>2000</v>
      </c>
      <c r="J31" t="s">
        <v>123</v>
      </c>
    </row>
    <row r="32" spans="1:11" x14ac:dyDescent="0.3">
      <c r="B32" t="s">
        <v>71</v>
      </c>
      <c r="C32">
        <v>108.39</v>
      </c>
      <c r="D32">
        <v>1525</v>
      </c>
      <c r="E32">
        <v>0</v>
      </c>
      <c r="F32">
        <v>1525</v>
      </c>
      <c r="G32">
        <f t="shared" ref="G32:G36" si="3">SUM(F32-D32)</f>
        <v>0</v>
      </c>
      <c r="H32">
        <v>2000</v>
      </c>
      <c r="J32" t="s">
        <v>122</v>
      </c>
    </row>
    <row r="33" spans="1:10" x14ac:dyDescent="0.3">
      <c r="B33" t="s">
        <v>69</v>
      </c>
      <c r="C33">
        <v>358</v>
      </c>
      <c r="D33">
        <v>0</v>
      </c>
      <c r="G33">
        <f t="shared" si="3"/>
        <v>0</v>
      </c>
      <c r="H33">
        <v>0</v>
      </c>
      <c r="J33" t="s">
        <v>101</v>
      </c>
    </row>
    <row r="34" spans="1:10" x14ac:dyDescent="0.3">
      <c r="B34" t="s">
        <v>100</v>
      </c>
      <c r="D34">
        <v>2640</v>
      </c>
      <c r="E34">
        <v>2790</v>
      </c>
      <c r="F34">
        <v>2790</v>
      </c>
      <c r="G34">
        <f t="shared" si="3"/>
        <v>150</v>
      </c>
      <c r="H34">
        <v>1000</v>
      </c>
      <c r="J34" t="s">
        <v>102</v>
      </c>
    </row>
    <row r="35" spans="1:10" x14ac:dyDescent="0.3">
      <c r="B35" t="s">
        <v>65</v>
      </c>
      <c r="C35">
        <v>64.8</v>
      </c>
      <c r="E35">
        <v>901</v>
      </c>
      <c r="F35">
        <v>901</v>
      </c>
      <c r="G35">
        <f t="shared" si="3"/>
        <v>901</v>
      </c>
      <c r="H35">
        <v>0</v>
      </c>
      <c r="J35" t="s">
        <v>86</v>
      </c>
    </row>
    <row r="36" spans="1:10" x14ac:dyDescent="0.3">
      <c r="B36" t="s">
        <v>29</v>
      </c>
      <c r="C36" s="2">
        <f>SUM(C30:C35)</f>
        <v>531.18999999999994</v>
      </c>
      <c r="D36" s="2">
        <f>SUM(D30:D35)</f>
        <v>4165</v>
      </c>
      <c r="E36" s="2">
        <f>SUM(E31:E35)</f>
        <v>7691</v>
      </c>
      <c r="F36" s="2">
        <f>SUM(F30:F35)</f>
        <v>9216</v>
      </c>
      <c r="G36">
        <f t="shared" si="3"/>
        <v>5051</v>
      </c>
      <c r="H36" s="2">
        <f>SUM(H29:H35)</f>
        <v>5000</v>
      </c>
      <c r="I36">
        <v>0</v>
      </c>
    </row>
    <row r="37" spans="1:10" x14ac:dyDescent="0.3">
      <c r="B37" t="s">
        <v>32</v>
      </c>
      <c r="C37" s="2">
        <f>SUM(C27+C36)</f>
        <v>12153.250000000002</v>
      </c>
      <c r="D37" s="2">
        <f>SUM(D27+D36)</f>
        <v>16402</v>
      </c>
      <c r="E37" s="2">
        <f t="shared" ref="E37" si="4">SUM(E27+E36)</f>
        <v>14601</v>
      </c>
      <c r="F37" s="2">
        <f>SUM(F27+F36)</f>
        <v>21513</v>
      </c>
      <c r="G37">
        <f>SUM(F37-D37)</f>
        <v>5111</v>
      </c>
      <c r="H37" s="2">
        <f>SUM(H27+H36)</f>
        <v>19275</v>
      </c>
      <c r="I37" s="9"/>
      <c r="J37" s="2" t="s">
        <v>33</v>
      </c>
    </row>
    <row r="38" spans="1:10" x14ac:dyDescent="0.3">
      <c r="G38" s="2"/>
    </row>
    <row r="39" spans="1:10" x14ac:dyDescent="0.3">
      <c r="A39" s="1" t="s">
        <v>34</v>
      </c>
    </row>
    <row r="40" spans="1:10" x14ac:dyDescent="0.3">
      <c r="B40" t="s">
        <v>35</v>
      </c>
      <c r="C40">
        <v>12725</v>
      </c>
      <c r="D40">
        <v>13107</v>
      </c>
      <c r="E40">
        <v>13107</v>
      </c>
      <c r="F40">
        <v>13107</v>
      </c>
      <c r="G40">
        <f t="shared" ref="G40:G45" si="5">SUM(F40-D40)</f>
        <v>0</v>
      </c>
      <c r="H40">
        <v>13025</v>
      </c>
      <c r="I40" s="9">
        <f t="shared" ref="I40:I45" si="6">SUM((H40-D40)/D40)</f>
        <v>-6.2561989776455332E-3</v>
      </c>
    </row>
    <row r="41" spans="1:10" x14ac:dyDescent="0.3">
      <c r="B41" t="s">
        <v>36</v>
      </c>
      <c r="C41">
        <v>332.02</v>
      </c>
      <c r="D41">
        <v>45</v>
      </c>
      <c r="E41">
        <v>118</v>
      </c>
      <c r="F41">
        <v>180</v>
      </c>
      <c r="G41">
        <f t="shared" si="5"/>
        <v>135</v>
      </c>
      <c r="H41">
        <v>50</v>
      </c>
      <c r="I41" s="4">
        <f t="shared" si="6"/>
        <v>0.1111111111111111</v>
      </c>
      <c r="J41" t="s">
        <v>118</v>
      </c>
    </row>
    <row r="42" spans="1:10" x14ac:dyDescent="0.3">
      <c r="B42" t="s">
        <v>37</v>
      </c>
      <c r="C42">
        <v>2250</v>
      </c>
      <c r="D42">
        <v>2700</v>
      </c>
      <c r="E42">
        <v>2700</v>
      </c>
      <c r="F42">
        <v>2700</v>
      </c>
      <c r="G42">
        <f t="shared" si="5"/>
        <v>0</v>
      </c>
      <c r="H42">
        <v>5600</v>
      </c>
      <c r="I42" s="4">
        <f t="shared" si="6"/>
        <v>1.0740740740740742</v>
      </c>
      <c r="J42" t="s">
        <v>124</v>
      </c>
    </row>
    <row r="43" spans="1:10" x14ac:dyDescent="0.3">
      <c r="B43" t="s">
        <v>38</v>
      </c>
      <c r="C43">
        <v>350</v>
      </c>
      <c r="D43">
        <v>350</v>
      </c>
      <c r="E43">
        <v>0</v>
      </c>
      <c r="F43">
        <v>350</v>
      </c>
      <c r="G43">
        <f t="shared" si="5"/>
        <v>0</v>
      </c>
      <c r="H43">
        <v>350</v>
      </c>
      <c r="I43">
        <f t="shared" si="6"/>
        <v>0</v>
      </c>
      <c r="J43" t="s">
        <v>87</v>
      </c>
    </row>
    <row r="44" spans="1:10" x14ac:dyDescent="0.3">
      <c r="B44" t="s">
        <v>39</v>
      </c>
      <c r="C44">
        <v>196.06</v>
      </c>
      <c r="D44">
        <v>200</v>
      </c>
      <c r="E44">
        <v>174</v>
      </c>
      <c r="F44">
        <v>300</v>
      </c>
      <c r="G44">
        <f t="shared" si="5"/>
        <v>100</v>
      </c>
      <c r="H44">
        <v>250</v>
      </c>
      <c r="I44">
        <f t="shared" si="6"/>
        <v>0.25</v>
      </c>
      <c r="J44" t="s">
        <v>119</v>
      </c>
    </row>
    <row r="45" spans="1:10" x14ac:dyDescent="0.3">
      <c r="B45" t="s">
        <v>40</v>
      </c>
      <c r="C45">
        <v>987.68</v>
      </c>
      <c r="E45">
        <v>22476</v>
      </c>
      <c r="F45">
        <v>24972</v>
      </c>
      <c r="G45">
        <f t="shared" si="5"/>
        <v>24972</v>
      </c>
      <c r="I45" t="e">
        <f t="shared" si="6"/>
        <v>#DIV/0!</v>
      </c>
      <c r="J45" t="s">
        <v>88</v>
      </c>
    </row>
    <row r="46" spans="1:10" x14ac:dyDescent="0.3">
      <c r="B46" t="s">
        <v>29</v>
      </c>
      <c r="C46" s="2">
        <f>SUM(C40:C45)</f>
        <v>16840.759999999998</v>
      </c>
      <c r="D46" s="2">
        <f>SUM(D40:D45)</f>
        <v>16402</v>
      </c>
      <c r="E46" s="2">
        <f>SUM(E40:E45)</f>
        <v>38575</v>
      </c>
      <c r="F46" s="2">
        <f>SUM(F40:F45)</f>
        <v>41609</v>
      </c>
      <c r="H46" s="2">
        <f>SUM(H40:H44)</f>
        <v>19275</v>
      </c>
    </row>
    <row r="48" spans="1:10" x14ac:dyDescent="0.3">
      <c r="B48" t="s">
        <v>41</v>
      </c>
      <c r="C48">
        <f>SUM(C37-C46)</f>
        <v>-4687.5099999999966</v>
      </c>
      <c r="D48">
        <f>SUM(D37-D46)</f>
        <v>0</v>
      </c>
      <c r="H48">
        <f>SUM(H46-H37)</f>
        <v>0</v>
      </c>
    </row>
    <row r="50" spans="1:12" x14ac:dyDescent="0.3">
      <c r="B50" t="s">
        <v>42</v>
      </c>
      <c r="D50">
        <f>D48</f>
        <v>0</v>
      </c>
      <c r="F50">
        <f t="shared" ref="F50" si="7">F48</f>
        <v>0</v>
      </c>
      <c r="H50" s="11">
        <f>H48</f>
        <v>0</v>
      </c>
      <c r="I50" t="s">
        <v>93</v>
      </c>
    </row>
    <row r="52" spans="1:12" x14ac:dyDescent="0.3">
      <c r="B52" s="1" t="s">
        <v>31</v>
      </c>
    </row>
    <row r="53" spans="1:12" x14ac:dyDescent="0.3">
      <c r="B53" t="s">
        <v>77</v>
      </c>
      <c r="D53">
        <v>5600</v>
      </c>
      <c r="J53" t="s">
        <v>104</v>
      </c>
    </row>
    <row r="54" spans="1:12" x14ac:dyDescent="0.3">
      <c r="B54" t="s">
        <v>91</v>
      </c>
      <c r="J54" t="s">
        <v>105</v>
      </c>
    </row>
    <row r="55" spans="1:12" x14ac:dyDescent="0.3">
      <c r="A55" s="6"/>
      <c r="B55" t="s">
        <v>92</v>
      </c>
      <c r="J55" t="s">
        <v>106</v>
      </c>
      <c r="L55" t="s">
        <v>108</v>
      </c>
    </row>
    <row r="56" spans="1:12" x14ac:dyDescent="0.3">
      <c r="B56" t="s">
        <v>103</v>
      </c>
      <c r="J56" t="s">
        <v>109</v>
      </c>
      <c r="L56" t="s">
        <v>111</v>
      </c>
    </row>
    <row r="57" spans="1:12" x14ac:dyDescent="0.3">
      <c r="J57" t="s">
        <v>110</v>
      </c>
      <c r="L57" t="s">
        <v>107</v>
      </c>
    </row>
    <row r="58" spans="1:12" x14ac:dyDescent="0.3">
      <c r="L58" t="s">
        <v>112</v>
      </c>
    </row>
    <row r="59" spans="1:12" x14ac:dyDescent="0.3">
      <c r="J59" t="s">
        <v>113</v>
      </c>
    </row>
    <row r="60" spans="1:12" x14ac:dyDescent="0.3">
      <c r="B60" s="1" t="s">
        <v>43</v>
      </c>
      <c r="F60" t="s">
        <v>44</v>
      </c>
      <c r="G60" s="6" t="s">
        <v>45</v>
      </c>
    </row>
    <row r="61" spans="1:12" x14ac:dyDescent="0.3">
      <c r="B61" t="s">
        <v>46</v>
      </c>
      <c r="C61">
        <v>7267.33</v>
      </c>
    </row>
    <row r="62" spans="1:12" x14ac:dyDescent="0.3">
      <c r="B62" t="s">
        <v>47</v>
      </c>
      <c r="C62">
        <v>7630.7</v>
      </c>
      <c r="D62" t="s">
        <v>48</v>
      </c>
    </row>
    <row r="63" spans="1:12" x14ac:dyDescent="0.3">
      <c r="B63" t="s">
        <v>49</v>
      </c>
      <c r="C63">
        <v>7860</v>
      </c>
      <c r="D63" t="s">
        <v>50</v>
      </c>
    </row>
    <row r="64" spans="1:12" x14ac:dyDescent="0.3">
      <c r="B64" t="s">
        <v>51</v>
      </c>
      <c r="C64">
        <v>8096</v>
      </c>
      <c r="D64" t="s">
        <v>52</v>
      </c>
      <c r="F64">
        <v>154</v>
      </c>
      <c r="G64">
        <v>52.59</v>
      </c>
    </row>
    <row r="65" spans="2:9" x14ac:dyDescent="0.3">
      <c r="B65" t="s">
        <v>53</v>
      </c>
      <c r="C65">
        <v>12005</v>
      </c>
      <c r="D65" t="s">
        <v>54</v>
      </c>
      <c r="F65">
        <v>154</v>
      </c>
      <c r="G65">
        <v>78.849999999999994</v>
      </c>
    </row>
    <row r="66" spans="2:9" x14ac:dyDescent="0.3">
      <c r="B66" t="s">
        <v>55</v>
      </c>
      <c r="C66">
        <v>12725</v>
      </c>
      <c r="D66" t="s">
        <v>56</v>
      </c>
      <c r="F66">
        <v>154.66</v>
      </c>
      <c r="G66">
        <v>82.08</v>
      </c>
    </row>
    <row r="67" spans="2:9" x14ac:dyDescent="0.3">
      <c r="B67" t="s">
        <v>70</v>
      </c>
      <c r="C67">
        <v>13107</v>
      </c>
      <c r="D67" t="s">
        <v>50</v>
      </c>
      <c r="F67">
        <v>155.37</v>
      </c>
      <c r="G67">
        <v>84.36</v>
      </c>
      <c r="H67" t="s">
        <v>75</v>
      </c>
      <c r="I67" t="s">
        <v>74</v>
      </c>
    </row>
    <row r="68" spans="2:9" x14ac:dyDescent="0.3">
      <c r="B68" s="1" t="s">
        <v>78</v>
      </c>
      <c r="C68" s="1">
        <v>13107</v>
      </c>
      <c r="D68" s="12">
        <v>0</v>
      </c>
      <c r="E68" s="1"/>
      <c r="F68" s="1">
        <v>156</v>
      </c>
      <c r="G68" s="13">
        <v>84</v>
      </c>
      <c r="H68" s="1"/>
    </row>
    <row r="69" spans="2:9" x14ac:dyDescent="0.3">
      <c r="B69" s="7" t="s">
        <v>57</v>
      </c>
    </row>
    <row r="70" spans="2:9" x14ac:dyDescent="0.3">
      <c r="B70">
        <v>1</v>
      </c>
      <c r="C70" t="s">
        <v>94</v>
      </c>
    </row>
    <row r="71" spans="2:9" x14ac:dyDescent="0.3">
      <c r="B71">
        <v>2</v>
      </c>
      <c r="C71" t="s">
        <v>114</v>
      </c>
    </row>
    <row r="72" spans="2:9" x14ac:dyDescent="0.3">
      <c r="B72">
        <v>3</v>
      </c>
      <c r="C72" t="s">
        <v>95</v>
      </c>
    </row>
    <row r="73" spans="2:9" x14ac:dyDescent="0.3">
      <c r="B73">
        <v>4</v>
      </c>
      <c r="C73" t="s">
        <v>97</v>
      </c>
    </row>
    <row r="74" spans="2:9" x14ac:dyDescent="0.3">
      <c r="B74">
        <v>5</v>
      </c>
      <c r="C74" t="s">
        <v>96</v>
      </c>
    </row>
    <row r="75" spans="2:9" x14ac:dyDescent="0.3">
      <c r="B75">
        <v>6</v>
      </c>
      <c r="C75" t="s">
        <v>98</v>
      </c>
    </row>
    <row r="76" spans="2:9" x14ac:dyDescent="0.3">
      <c r="B76">
        <v>7</v>
      </c>
      <c r="C76" t="s">
        <v>99</v>
      </c>
    </row>
  </sheetData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bainton ashton</dc:creator>
  <cp:lastModifiedBy>bainton ashton</cp:lastModifiedBy>
  <cp:lastPrinted>2026-01-29T19:47:31Z</cp:lastPrinted>
  <dcterms:created xsi:type="dcterms:W3CDTF">2024-09-26T11:17:52Z</dcterms:created>
  <dcterms:modified xsi:type="dcterms:W3CDTF">2026-01-29T19:47:33Z</dcterms:modified>
</cp:coreProperties>
</file>